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прогноз на 2 полугодие 2016" sheetId="1" r:id="rId1"/>
  </sheets>
  <definedNames/>
  <calcPr fullCalcOnLoad="1" fullPrecision="0"/>
</workbook>
</file>

<file path=xl/sharedStrings.xml><?xml version="1.0" encoding="utf-8"?>
<sst xmlns="http://schemas.openxmlformats.org/spreadsheetml/2006/main" count="105" uniqueCount="53">
  <si>
    <t>Приложение 1.2</t>
  </si>
  <si>
    <t>Наименование ресурсоснабжающей организации</t>
  </si>
  <si>
    <t>Наличие/отсутствие приборов учета</t>
  </si>
  <si>
    <t>декабрь 2016 года</t>
  </si>
  <si>
    <t xml:space="preserve">Индекс изменения платы граждан за коммунальные услуги во II полугодии 2017 года по отношению к  декабрю 2016 года, %  
(гр.10/гр.6)    </t>
  </si>
  <si>
    <t>Экономически обоснованный тариф 
(с НДС), в руб/ед.изм.</t>
  </si>
  <si>
    <t>Тариф, применяемый при расчете платы граждан 
(с НДС), 
руб./ед.изм.</t>
  </si>
  <si>
    <t>Объем потребления коммунальных услуг населением
(тыс. ед.изм.)</t>
  </si>
  <si>
    <t>Выручка (тыс.руб.) (гр4*гр5)</t>
  </si>
  <si>
    <t>Выручка (тыс.руб.) (гр8*гр9)</t>
  </si>
  <si>
    <t>Раздел 1.Холодное водоснабжение</t>
  </si>
  <si>
    <t>1. КПО ООО "Донреко"</t>
  </si>
  <si>
    <t>при наличии приборов учёта</t>
  </si>
  <si>
    <t>при отсутствии приборов учёта</t>
  </si>
  <si>
    <t>Итого по разделу 1</t>
  </si>
  <si>
    <t>х</t>
  </si>
  <si>
    <t xml:space="preserve">Раздел 2.Водоотведение   </t>
  </si>
  <si>
    <t>1.</t>
  </si>
  <si>
    <t>2.</t>
  </si>
  <si>
    <t>Итого по разделу 2:</t>
  </si>
  <si>
    <t>Раздел 3.Горячее водоснабжение</t>
  </si>
  <si>
    <t>расчетная цена за куб.м.</t>
  </si>
  <si>
    <t>компонент на холодную воду и/или теплоноситель</t>
  </si>
  <si>
    <t>компонент на тепловую энергию</t>
  </si>
  <si>
    <t>Итого по разделу 3:</t>
  </si>
  <si>
    <t>Раздел 4. Централизованное отопление</t>
  </si>
  <si>
    <t>Итого по разделу 4:</t>
  </si>
  <si>
    <t>Раздел 5.Электроснабжение</t>
  </si>
  <si>
    <t>1. ПАО "ТНС энерго Ростов-на-Дону"</t>
  </si>
  <si>
    <t>Итого по разделу 5:</t>
  </si>
  <si>
    <t>Раздел 6. Газоснабжение природным газом</t>
  </si>
  <si>
    <t>1. ООО "Газпроммежрегионгаз"</t>
  </si>
  <si>
    <t>при нал. приб. учета</t>
  </si>
  <si>
    <t>при отсут. приб.уч. в т.ч.</t>
  </si>
  <si>
    <t>на пищепригот. (газ.плита)</t>
  </si>
  <si>
    <t>подогрев (газ.водонагр.)</t>
  </si>
  <si>
    <t>отопление</t>
  </si>
  <si>
    <t>Итого по разделу 6:</t>
  </si>
  <si>
    <t>Раздел 7. Газоснабжение сжиженным газом</t>
  </si>
  <si>
    <t>1.ООО "Ростгаз"</t>
  </si>
  <si>
    <t>2.ООО "РОСТОВГАЗ-Д"</t>
  </si>
  <si>
    <t>3.ООО "Донгазойл"</t>
  </si>
  <si>
    <t>Итого по разделу 7:</t>
  </si>
  <si>
    <t>Раздел 8. Отопление твердым топливом</t>
  </si>
  <si>
    <t>1. ООО "Ростовтоппром"</t>
  </si>
  <si>
    <t>Итого по разделу 8:</t>
  </si>
  <si>
    <t>ИТОГО плата за коммунальные услуги:</t>
  </si>
  <si>
    <t>Руководитель муниципального образования  __________________________</t>
  </si>
  <si>
    <t xml:space="preserve">                                                                                   подпись, печать</t>
  </si>
  <si>
    <t>РАСЧЕТ ПРЕДЕЛЬНОГО ИНДЕКСА ИЗМЕНЕНИЯ РАЗМЕРА ПЛАТЫ ГРАЖДАН ЗА КОММУНАЛЬНЫЕ УСЛУГИ 
в среднем по муниципальному образованию  Пролетарское сельское поселение Красносулинского района Ростовской области 
на II полугодие 2017 года</t>
  </si>
  <si>
    <t>показатели на II полугодие 2017 года</t>
  </si>
  <si>
    <t>экономически обоснованный тариф  
(с НДС), 
руб/ед.изм.</t>
  </si>
  <si>
    <t>тариф, применяемый при расчете платы граждан 
(с НДС),
руб./ед.изм.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</si>
</sst>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</numFmts>
  <fonts count="44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b/>
      <sz val="9"/>
      <name val="Times New Roman"/>
      <family val="1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11" xfId="48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vertical="top" wrapText="1"/>
    </xf>
    <xf numFmtId="172" fontId="6" fillId="0" borderId="11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2" fontId="8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48" applyFont="1" applyFill="1" applyBorder="1" applyAlignment="1" applyProtection="1">
      <alignment vertical="center" wrapText="1"/>
      <protection/>
    </xf>
    <xf numFmtId="2" fontId="6" fillId="0" borderId="11" xfId="0" applyNumberFormat="1" applyFont="1" applyFill="1" applyBorder="1" applyAlignment="1">
      <alignment wrapText="1"/>
    </xf>
    <xf numFmtId="172" fontId="6" fillId="0" borderId="11" xfId="0" applyNumberFormat="1" applyFont="1" applyFill="1" applyBorder="1" applyAlignment="1">
      <alignment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wrapText="1"/>
    </xf>
    <xf numFmtId="0" fontId="8" fillId="0" borderId="11" xfId="48" applyFont="1" applyFill="1" applyBorder="1" applyAlignment="1" applyProtection="1">
      <alignment horizontal="center" vertical="center" wrapText="1"/>
      <protection/>
    </xf>
    <xf numFmtId="172" fontId="8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73" fontId="8" fillId="0" borderId="10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justify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view="pageBreakPreview" zoomScaleNormal="75" zoomScaleSheetLayoutView="100" zoomScalePageLayoutView="0" workbookViewId="0" topLeftCell="A1">
      <selection activeCell="I6" sqref="I6"/>
    </sheetView>
  </sheetViews>
  <sheetFormatPr defaultColWidth="9.00390625" defaultRowHeight="12.75"/>
  <cols>
    <col min="1" max="1" width="45.625" style="0" customWidth="1"/>
    <col min="2" max="2" width="14.75390625" style="0" customWidth="1"/>
    <col min="3" max="4" width="11.25390625" style="0" customWidth="1"/>
    <col min="5" max="5" width="14.375" style="0" customWidth="1"/>
    <col min="6" max="6" width="10.00390625" style="0" customWidth="1"/>
    <col min="7" max="8" width="13.125" style="0" customWidth="1"/>
    <col min="9" max="9" width="14.75390625" style="0" customWidth="1"/>
    <col min="10" max="10" width="16.00390625" style="0" customWidth="1"/>
    <col min="11" max="11" width="16.75390625" style="0" customWidth="1"/>
  </cols>
  <sheetData>
    <row r="1" ht="12.75">
      <c r="K1" t="s">
        <v>0</v>
      </c>
    </row>
    <row r="3" spans="1:11" ht="42" customHeight="1">
      <c r="A3" s="46" t="s">
        <v>49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3.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25.5" customHeight="1">
      <c r="A5" s="47" t="s">
        <v>1</v>
      </c>
      <c r="B5" s="48" t="s">
        <v>2</v>
      </c>
      <c r="C5" s="49" t="s">
        <v>3</v>
      </c>
      <c r="D5" s="49"/>
      <c r="E5" s="49"/>
      <c r="F5" s="49"/>
      <c r="G5" s="49" t="s">
        <v>50</v>
      </c>
      <c r="H5" s="49"/>
      <c r="I5" s="49"/>
      <c r="J5" s="49"/>
      <c r="K5" s="48" t="s">
        <v>4</v>
      </c>
    </row>
    <row r="6" spans="1:11" ht="82.5" customHeight="1">
      <c r="A6" s="47"/>
      <c r="B6" s="48"/>
      <c r="C6" s="3" t="s">
        <v>5</v>
      </c>
      <c r="D6" s="3" t="s">
        <v>6</v>
      </c>
      <c r="E6" s="3" t="s">
        <v>7</v>
      </c>
      <c r="F6" s="3" t="s">
        <v>8</v>
      </c>
      <c r="G6" s="3" t="s">
        <v>51</v>
      </c>
      <c r="H6" s="3" t="s">
        <v>52</v>
      </c>
      <c r="I6" s="3" t="s">
        <v>7</v>
      </c>
      <c r="J6" s="3" t="s">
        <v>9</v>
      </c>
      <c r="K6" s="48"/>
    </row>
    <row r="7" spans="1:11" s="5" customFormat="1" ht="12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1" s="5" customFormat="1" ht="12" customHeight="1">
      <c r="A8" s="50" t="s">
        <v>10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s="5" customFormat="1" ht="25.5" customHeight="1">
      <c r="A9" s="51" t="s">
        <v>11</v>
      </c>
      <c r="B9" s="6" t="s">
        <v>12</v>
      </c>
      <c r="C9" s="7">
        <v>69.99</v>
      </c>
      <c r="D9" s="7">
        <v>69.99</v>
      </c>
      <c r="E9" s="7">
        <v>3.69</v>
      </c>
      <c r="F9" s="8">
        <f>D9*E9</f>
        <v>258.26</v>
      </c>
      <c r="G9" s="7">
        <v>71.25</v>
      </c>
      <c r="H9" s="7">
        <f>G9</f>
        <v>71.25</v>
      </c>
      <c r="I9" s="7">
        <f>E9</f>
        <v>3.69</v>
      </c>
      <c r="J9" s="8">
        <f>H9*I9</f>
        <v>262.91</v>
      </c>
      <c r="K9" s="9">
        <f>J9/F9*100</f>
        <v>101.801</v>
      </c>
    </row>
    <row r="10" spans="1:11" s="5" customFormat="1" ht="24">
      <c r="A10" s="51"/>
      <c r="B10" s="6" t="s">
        <v>13</v>
      </c>
      <c r="C10" s="7">
        <v>69.99</v>
      </c>
      <c r="D10" s="7">
        <v>69.99</v>
      </c>
      <c r="E10" s="7">
        <v>0.51</v>
      </c>
      <c r="F10" s="8">
        <f>D10*E10</f>
        <v>35.69</v>
      </c>
      <c r="G10" s="7">
        <v>71.25</v>
      </c>
      <c r="H10" s="7">
        <f>G10</f>
        <v>71.25</v>
      </c>
      <c r="I10" s="7">
        <f>E10</f>
        <v>0.51</v>
      </c>
      <c r="J10" s="8">
        <f>H10*I10</f>
        <v>36.34</v>
      </c>
      <c r="K10" s="9">
        <f>J10/F10*100</f>
        <v>101.821</v>
      </c>
    </row>
    <row r="11" spans="1:11" s="5" customFormat="1" ht="24" customHeight="1">
      <c r="A11" s="51"/>
      <c r="B11" s="6" t="s">
        <v>12</v>
      </c>
      <c r="C11" s="7"/>
      <c r="D11" s="7"/>
      <c r="E11" s="7"/>
      <c r="F11" s="8">
        <f>D11*E11</f>
        <v>0</v>
      </c>
      <c r="G11" s="7"/>
      <c r="H11" s="7">
        <f>D11</f>
        <v>0</v>
      </c>
      <c r="I11" s="7">
        <f>E11</f>
        <v>0</v>
      </c>
      <c r="J11" s="8">
        <f>H11*I11</f>
        <v>0</v>
      </c>
      <c r="K11" s="9" t="e">
        <f>J11/F11*100</f>
        <v>#DIV/0!</v>
      </c>
    </row>
    <row r="12" spans="1:11" s="5" customFormat="1" ht="24" customHeight="1">
      <c r="A12" s="51"/>
      <c r="B12" s="6" t="s">
        <v>13</v>
      </c>
      <c r="C12" s="7"/>
      <c r="D12" s="7"/>
      <c r="E12" s="7"/>
      <c r="F12" s="8">
        <f>D12*E12</f>
        <v>0</v>
      </c>
      <c r="G12" s="7"/>
      <c r="H12" s="7">
        <f>D12</f>
        <v>0</v>
      </c>
      <c r="I12" s="7">
        <f>E12</f>
        <v>0</v>
      </c>
      <c r="J12" s="8">
        <f>H12*I12</f>
        <v>0</v>
      </c>
      <c r="K12" s="9" t="e">
        <f>J12/F12*100</f>
        <v>#DIV/0!</v>
      </c>
    </row>
    <row r="13" spans="1:11" s="14" customFormat="1" ht="24" customHeight="1">
      <c r="A13" s="10" t="s">
        <v>14</v>
      </c>
      <c r="B13" s="11"/>
      <c r="C13" s="11" t="s">
        <v>15</v>
      </c>
      <c r="D13" s="11" t="s">
        <v>15</v>
      </c>
      <c r="E13" s="11">
        <f>SUM(E9:E12)</f>
        <v>4.2</v>
      </c>
      <c r="F13" s="12">
        <f>SUM(F9:F12)</f>
        <v>293.95</v>
      </c>
      <c r="G13" s="11" t="s">
        <v>15</v>
      </c>
      <c r="H13" s="11" t="s">
        <v>15</v>
      </c>
      <c r="I13" s="11">
        <f>SUM(I9:I12)</f>
        <v>4.2</v>
      </c>
      <c r="J13" s="12">
        <f>SUM(J9:J12)</f>
        <v>299.25</v>
      </c>
      <c r="K13" s="13">
        <f>J13/F13*100</f>
        <v>101.803</v>
      </c>
    </row>
    <row r="14" spans="1:11" s="5" customFormat="1" ht="16.5" customHeight="1">
      <c r="A14" s="52" t="s">
        <v>16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1" s="5" customFormat="1" ht="24" customHeight="1">
      <c r="A15" s="51" t="s">
        <v>17</v>
      </c>
      <c r="B15" s="6" t="s">
        <v>12</v>
      </c>
      <c r="C15" s="7"/>
      <c r="D15" s="7"/>
      <c r="E15" s="7"/>
      <c r="F15" s="8">
        <f>D15*E15</f>
        <v>0</v>
      </c>
      <c r="G15" s="7"/>
      <c r="H15" s="7"/>
      <c r="I15" s="7">
        <f>E15</f>
        <v>0</v>
      </c>
      <c r="J15" s="8">
        <f>H15*I15</f>
        <v>0</v>
      </c>
      <c r="K15" s="9" t="e">
        <f>J15/F15*100</f>
        <v>#DIV/0!</v>
      </c>
    </row>
    <row r="16" spans="1:11" s="5" customFormat="1" ht="24" customHeight="1">
      <c r="A16" s="51"/>
      <c r="B16" s="6" t="s">
        <v>13</v>
      </c>
      <c r="C16" s="7"/>
      <c r="D16" s="7"/>
      <c r="E16" s="7"/>
      <c r="F16" s="8">
        <f>D16*E16</f>
        <v>0</v>
      </c>
      <c r="G16" s="7"/>
      <c r="H16" s="7"/>
      <c r="I16" s="7">
        <f>E16</f>
        <v>0</v>
      </c>
      <c r="J16" s="8">
        <f>H16*I16</f>
        <v>0</v>
      </c>
      <c r="K16" s="9" t="e">
        <f>J16/F16*100</f>
        <v>#DIV/0!</v>
      </c>
    </row>
    <row r="17" spans="1:11" s="5" customFormat="1" ht="24" customHeight="1">
      <c r="A17" s="51" t="s">
        <v>18</v>
      </c>
      <c r="B17" s="6" t="s">
        <v>12</v>
      </c>
      <c r="C17" s="7"/>
      <c r="D17" s="7"/>
      <c r="E17" s="7"/>
      <c r="F17" s="8">
        <f>D17*E17</f>
        <v>0</v>
      </c>
      <c r="G17" s="7"/>
      <c r="H17" s="7"/>
      <c r="I17" s="7">
        <f>E17</f>
        <v>0</v>
      </c>
      <c r="J17" s="8">
        <f>H17*I17</f>
        <v>0</v>
      </c>
      <c r="K17" s="9" t="e">
        <f>J17/F17*100</f>
        <v>#DIV/0!</v>
      </c>
    </row>
    <row r="18" spans="1:11" s="5" customFormat="1" ht="24" customHeight="1">
      <c r="A18" s="51"/>
      <c r="B18" s="6" t="s">
        <v>13</v>
      </c>
      <c r="C18" s="7"/>
      <c r="D18" s="7"/>
      <c r="E18" s="7"/>
      <c r="F18" s="8">
        <f>D18*E18</f>
        <v>0</v>
      </c>
      <c r="G18" s="7"/>
      <c r="H18" s="7"/>
      <c r="I18" s="7">
        <f>E18</f>
        <v>0</v>
      </c>
      <c r="J18" s="8">
        <f>H18*I18</f>
        <v>0</v>
      </c>
      <c r="K18" s="9" t="e">
        <f>J18/F18*100</f>
        <v>#DIV/0!</v>
      </c>
    </row>
    <row r="19" spans="1:11" s="14" customFormat="1" ht="24" customHeight="1">
      <c r="A19" s="16" t="s">
        <v>19</v>
      </c>
      <c r="B19" s="16"/>
      <c r="C19" s="15" t="s">
        <v>15</v>
      </c>
      <c r="D19" s="15" t="s">
        <v>15</v>
      </c>
      <c r="E19" s="15">
        <f>SUM(E15:E18)</f>
        <v>0</v>
      </c>
      <c r="F19" s="17">
        <f>SUM(F15:F18)</f>
        <v>0</v>
      </c>
      <c r="G19" s="15" t="s">
        <v>15</v>
      </c>
      <c r="H19" s="15" t="s">
        <v>15</v>
      </c>
      <c r="I19" s="15">
        <f>SUM(I15:I18)</f>
        <v>0</v>
      </c>
      <c r="J19" s="17">
        <f>SUM(J15:J18)</f>
        <v>0</v>
      </c>
      <c r="K19" s="13" t="e">
        <f>J19/F19*100</f>
        <v>#DIV/0!</v>
      </c>
    </row>
    <row r="20" spans="1:11" s="5" customFormat="1" ht="18" customHeight="1">
      <c r="A20" s="52" t="s">
        <v>20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s="5" customFormat="1" ht="22.5" customHeight="1">
      <c r="A21" s="18" t="s">
        <v>17</v>
      </c>
      <c r="B21" s="19" t="s">
        <v>21</v>
      </c>
      <c r="C21" s="18" t="e">
        <f>E23/E22*C23+C22</f>
        <v>#DIV/0!</v>
      </c>
      <c r="D21" s="18" t="e">
        <f>E23/E22/D23+D22</f>
        <v>#DIV/0!</v>
      </c>
      <c r="E21" s="18"/>
      <c r="F21" s="18"/>
      <c r="G21" s="18" t="e">
        <f>I23/I22*G23+G22</f>
        <v>#DIV/0!</v>
      </c>
      <c r="H21" s="18" t="e">
        <f>I23/I22/H23+H22</f>
        <v>#DIV/0!</v>
      </c>
      <c r="I21" s="18"/>
      <c r="J21" s="20"/>
      <c r="K21" s="21" t="e">
        <f>J21/F21*100</f>
        <v>#DIV/0!</v>
      </c>
    </row>
    <row r="22" spans="1:11" s="5" customFormat="1" ht="24" customHeight="1">
      <c r="A22" s="18" t="s">
        <v>22</v>
      </c>
      <c r="B22" s="22" t="s">
        <v>15</v>
      </c>
      <c r="C22" s="18"/>
      <c r="D22" s="18"/>
      <c r="E22" s="18"/>
      <c r="F22" s="8">
        <f>D22*E22</f>
        <v>0</v>
      </c>
      <c r="G22" s="7"/>
      <c r="H22" s="7"/>
      <c r="I22" s="7">
        <f>E22</f>
        <v>0</v>
      </c>
      <c r="J22" s="23">
        <f>H22*I22</f>
        <v>0</v>
      </c>
      <c r="K22" s="21" t="e">
        <f>J22/F22*100</f>
        <v>#DIV/0!</v>
      </c>
    </row>
    <row r="23" spans="1:11" s="5" customFormat="1" ht="24" customHeight="1">
      <c r="A23" s="18" t="s">
        <v>23</v>
      </c>
      <c r="B23" s="22" t="s">
        <v>15</v>
      </c>
      <c r="C23" s="18"/>
      <c r="D23" s="18"/>
      <c r="E23" s="18"/>
      <c r="F23" s="8">
        <f>D23*E23</f>
        <v>0</v>
      </c>
      <c r="G23" s="7"/>
      <c r="H23" s="7"/>
      <c r="I23" s="7">
        <f>E23</f>
        <v>0</v>
      </c>
      <c r="J23" s="23">
        <f>H23*I23</f>
        <v>0</v>
      </c>
      <c r="K23" s="21" t="e">
        <f>J23/F23*100</f>
        <v>#DIV/0!</v>
      </c>
    </row>
    <row r="24" spans="1:11" s="14" customFormat="1" ht="24" customHeight="1">
      <c r="A24" s="16" t="s">
        <v>24</v>
      </c>
      <c r="B24" s="24" t="s">
        <v>15</v>
      </c>
      <c r="C24" s="15" t="s">
        <v>15</v>
      </c>
      <c r="D24" s="15" t="s">
        <v>15</v>
      </c>
      <c r="E24" s="15"/>
      <c r="F24" s="17">
        <f>SUM(F22:F23)</f>
        <v>0</v>
      </c>
      <c r="G24" s="15" t="s">
        <v>15</v>
      </c>
      <c r="H24" s="15" t="s">
        <v>15</v>
      </c>
      <c r="I24" s="15"/>
      <c r="J24" s="17">
        <f>SUM(J22:J23)</f>
        <v>0</v>
      </c>
      <c r="K24" s="25" t="e">
        <f>J24/F24*100</f>
        <v>#DIV/0!</v>
      </c>
    </row>
    <row r="25" spans="1:11" s="5" customFormat="1" ht="16.5" customHeight="1">
      <c r="A25" s="52" t="s">
        <v>25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1" s="5" customFormat="1" ht="24" customHeight="1">
      <c r="A26" s="51" t="s">
        <v>17</v>
      </c>
      <c r="B26" s="6" t="s">
        <v>12</v>
      </c>
      <c r="C26" s="7"/>
      <c r="D26" s="7"/>
      <c r="E26" s="7"/>
      <c r="F26" s="8">
        <f>D26*E26</f>
        <v>0</v>
      </c>
      <c r="G26" s="7"/>
      <c r="H26" s="7"/>
      <c r="I26" s="7">
        <f>E26</f>
        <v>0</v>
      </c>
      <c r="J26" s="8">
        <f>H26*I26</f>
        <v>0</v>
      </c>
      <c r="K26" s="9" t="e">
        <f>J26/F26*100</f>
        <v>#DIV/0!</v>
      </c>
    </row>
    <row r="27" spans="1:11" s="5" customFormat="1" ht="24" customHeight="1">
      <c r="A27" s="51"/>
      <c r="B27" s="6" t="s">
        <v>13</v>
      </c>
      <c r="C27" s="7"/>
      <c r="D27" s="7"/>
      <c r="E27" s="7"/>
      <c r="F27" s="8">
        <f>D27*E27</f>
        <v>0</v>
      </c>
      <c r="G27" s="7"/>
      <c r="H27" s="7"/>
      <c r="I27" s="7">
        <f>E27</f>
        <v>0</v>
      </c>
      <c r="J27" s="8">
        <f>H27*I27</f>
        <v>0</v>
      </c>
      <c r="K27" s="9" t="e">
        <f>J27/F27*100</f>
        <v>#DIV/0!</v>
      </c>
    </row>
    <row r="28" spans="1:11" s="14" customFormat="1" ht="24" customHeight="1">
      <c r="A28" s="16" t="s">
        <v>26</v>
      </c>
      <c r="B28" s="16"/>
      <c r="C28" s="15" t="s">
        <v>15</v>
      </c>
      <c r="D28" s="15" t="s">
        <v>15</v>
      </c>
      <c r="E28" s="15">
        <f>SUM(E26:E27)</f>
        <v>0</v>
      </c>
      <c r="F28" s="17">
        <f>SUM(F26:F27)</f>
        <v>0</v>
      </c>
      <c r="G28" s="15" t="s">
        <v>15</v>
      </c>
      <c r="H28" s="15" t="s">
        <v>15</v>
      </c>
      <c r="I28" s="15">
        <f>SUM(I26:I27)</f>
        <v>0</v>
      </c>
      <c r="J28" s="17">
        <f>SUM(J26:J27)</f>
        <v>0</v>
      </c>
      <c r="K28" s="13" t="e">
        <f>J28/F28*100</f>
        <v>#DIV/0!</v>
      </c>
    </row>
    <row r="29" spans="1:11" s="5" customFormat="1" ht="24" customHeight="1">
      <c r="A29" s="52" t="s">
        <v>27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1" s="5" customFormat="1" ht="24" customHeight="1">
      <c r="A30" s="26" t="s">
        <v>28</v>
      </c>
      <c r="B30" s="6" t="s">
        <v>12</v>
      </c>
      <c r="C30" s="8">
        <v>2.52</v>
      </c>
      <c r="D30" s="7">
        <f>C30</f>
        <v>2.52</v>
      </c>
      <c r="E30" s="7">
        <v>1197.41</v>
      </c>
      <c r="F30" s="8">
        <f>D30*E30</f>
        <v>3017.47</v>
      </c>
      <c r="G30" s="7">
        <v>2.6</v>
      </c>
      <c r="H30" s="7">
        <f>G30</f>
        <v>2.6</v>
      </c>
      <c r="I30" s="7">
        <f>E30</f>
        <v>1197.41</v>
      </c>
      <c r="J30" s="8">
        <f>H30*I30</f>
        <v>3113.27</v>
      </c>
      <c r="K30" s="9">
        <f>J30/F30*100</f>
        <v>103.175</v>
      </c>
    </row>
    <row r="31" spans="1:11" s="5" customFormat="1" ht="24" customHeight="1">
      <c r="A31" s="27"/>
      <c r="B31" s="6" t="s">
        <v>13</v>
      </c>
      <c r="C31" s="7"/>
      <c r="D31" s="7">
        <f>C31</f>
        <v>0</v>
      </c>
      <c r="E31" s="7"/>
      <c r="F31" s="8">
        <f>D31*E31</f>
        <v>0</v>
      </c>
      <c r="G31" s="7"/>
      <c r="H31" s="7">
        <f>G31</f>
        <v>0</v>
      </c>
      <c r="I31" s="7"/>
      <c r="J31" s="8">
        <f>H31*I31</f>
        <v>0</v>
      </c>
      <c r="K31" s="9" t="e">
        <f>J31/F31*100</f>
        <v>#DIV/0!</v>
      </c>
    </row>
    <row r="32" spans="1:11" s="14" customFormat="1" ht="24" customHeight="1">
      <c r="A32" s="16" t="s">
        <v>29</v>
      </c>
      <c r="B32" s="16"/>
      <c r="C32" s="15"/>
      <c r="D32" s="15"/>
      <c r="E32" s="15">
        <f>E30+E31</f>
        <v>1197.41</v>
      </c>
      <c r="F32" s="17">
        <f>F30+F31</f>
        <v>3017.47</v>
      </c>
      <c r="G32" s="15"/>
      <c r="H32" s="15"/>
      <c r="I32" s="15">
        <f>I30+I31</f>
        <v>1197.41</v>
      </c>
      <c r="J32" s="17">
        <f>J30+J31</f>
        <v>3113.27</v>
      </c>
      <c r="K32" s="13">
        <f>J32/F32*100</f>
        <v>103.175</v>
      </c>
    </row>
    <row r="33" spans="1:11" s="5" customFormat="1" ht="24" customHeight="1">
      <c r="A33" s="52" t="s">
        <v>30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s="5" customFormat="1" ht="24" customHeight="1">
      <c r="A34" s="28" t="s">
        <v>31</v>
      </c>
      <c r="B34" s="29" t="s">
        <v>32</v>
      </c>
      <c r="C34" s="7">
        <v>5.71</v>
      </c>
      <c r="D34" s="7">
        <f>C34</f>
        <v>5.71</v>
      </c>
      <c r="E34" s="7">
        <v>1019.262</v>
      </c>
      <c r="F34" s="8">
        <f>D34*E34</f>
        <v>5819.99</v>
      </c>
      <c r="G34" s="7">
        <v>5.93</v>
      </c>
      <c r="H34" s="7">
        <f>G34</f>
        <v>5.93</v>
      </c>
      <c r="I34" s="7">
        <f>E34</f>
        <v>1019.262</v>
      </c>
      <c r="J34" s="8">
        <f>H34*I34</f>
        <v>6044.22</v>
      </c>
      <c r="K34" s="9">
        <f aca="true" t="shared" si="0" ref="K34:K39">J34/F34*100</f>
        <v>103.853</v>
      </c>
    </row>
    <row r="35" spans="1:11" s="5" customFormat="1" ht="29.25" customHeight="1">
      <c r="A35" s="51" t="s">
        <v>18</v>
      </c>
      <c r="B35" s="29" t="s">
        <v>33</v>
      </c>
      <c r="C35" s="7" t="s">
        <v>15</v>
      </c>
      <c r="D35" s="7" t="s">
        <v>15</v>
      </c>
      <c r="E35" s="30">
        <f>SUM(E36:E38)</f>
        <v>28.66</v>
      </c>
      <c r="F35" s="31">
        <f>SUM(F36:F38)</f>
        <v>163.65</v>
      </c>
      <c r="G35" s="32" t="s">
        <v>15</v>
      </c>
      <c r="H35" s="32" t="s">
        <v>15</v>
      </c>
      <c r="I35" s="30">
        <f>SUM(I36:I38)</f>
        <v>28.66</v>
      </c>
      <c r="J35" s="33">
        <f>J36+J37+J38</f>
        <v>169.96</v>
      </c>
      <c r="K35" s="9">
        <f t="shared" si="0"/>
        <v>103.856</v>
      </c>
    </row>
    <row r="36" spans="1:11" s="5" customFormat="1" ht="24.75" customHeight="1">
      <c r="A36" s="51"/>
      <c r="B36" s="28" t="s">
        <v>34</v>
      </c>
      <c r="C36" s="7">
        <v>5.71</v>
      </c>
      <c r="D36" s="7">
        <f>C36</f>
        <v>5.71</v>
      </c>
      <c r="E36" s="32">
        <v>7.731</v>
      </c>
      <c r="F36" s="34">
        <f>D36*E36</f>
        <v>44.14</v>
      </c>
      <c r="G36" s="7">
        <v>5.93</v>
      </c>
      <c r="H36" s="32">
        <f>G36</f>
        <v>5.93</v>
      </c>
      <c r="I36" s="32">
        <f>E36</f>
        <v>7.731</v>
      </c>
      <c r="J36" s="8">
        <v>45.85</v>
      </c>
      <c r="K36" s="9">
        <f t="shared" si="0"/>
        <v>103.874</v>
      </c>
    </row>
    <row r="37" spans="1:11" s="5" customFormat="1" ht="24.75" customHeight="1">
      <c r="A37" s="51"/>
      <c r="B37" s="28" t="s">
        <v>35</v>
      </c>
      <c r="C37" s="7">
        <v>5.71</v>
      </c>
      <c r="D37" s="7">
        <f>C37</f>
        <v>5.71</v>
      </c>
      <c r="E37" s="32">
        <v>4.758</v>
      </c>
      <c r="F37" s="34">
        <f>D37*E37</f>
        <v>27.17</v>
      </c>
      <c r="G37" s="7">
        <v>5.93</v>
      </c>
      <c r="H37" s="32">
        <f>G37</f>
        <v>5.93</v>
      </c>
      <c r="I37" s="32">
        <f>E37</f>
        <v>4.758</v>
      </c>
      <c r="J37" s="8">
        <f>H37*I37</f>
        <v>28.21</v>
      </c>
      <c r="K37" s="9">
        <f t="shared" si="0"/>
        <v>103.828</v>
      </c>
    </row>
    <row r="38" spans="1:11" s="5" customFormat="1" ht="13.5" customHeight="1">
      <c r="A38" s="51"/>
      <c r="B38" s="28" t="s">
        <v>36</v>
      </c>
      <c r="C38" s="7">
        <v>5.71</v>
      </c>
      <c r="D38" s="7">
        <f>C38</f>
        <v>5.71</v>
      </c>
      <c r="E38" s="32">
        <v>16.171</v>
      </c>
      <c r="F38" s="34">
        <f>D38*E38</f>
        <v>92.34</v>
      </c>
      <c r="G38" s="7">
        <v>5.93</v>
      </c>
      <c r="H38" s="32">
        <f>G38</f>
        <v>5.93</v>
      </c>
      <c r="I38" s="32">
        <f>E38</f>
        <v>16.171</v>
      </c>
      <c r="J38" s="34">
        <v>95.9</v>
      </c>
      <c r="K38" s="9">
        <f t="shared" si="0"/>
        <v>103.855</v>
      </c>
    </row>
    <row r="39" spans="1:11" s="14" customFormat="1" ht="18" customHeight="1">
      <c r="A39" s="16" t="s">
        <v>37</v>
      </c>
      <c r="B39" s="16"/>
      <c r="C39" s="15" t="s">
        <v>15</v>
      </c>
      <c r="D39" s="15" t="s">
        <v>15</v>
      </c>
      <c r="E39" s="35">
        <f>E34+E35</f>
        <v>1047.922</v>
      </c>
      <c r="F39" s="35">
        <f>F34+F35</f>
        <v>5983.64</v>
      </c>
      <c r="G39" s="35" t="s">
        <v>15</v>
      </c>
      <c r="H39" s="35" t="s">
        <v>15</v>
      </c>
      <c r="I39" s="35">
        <f>I34+I35</f>
        <v>1047.922</v>
      </c>
      <c r="J39" s="17">
        <f>J34+J35</f>
        <v>6214.18</v>
      </c>
      <c r="K39" s="13">
        <f t="shared" si="0"/>
        <v>103.853</v>
      </c>
    </row>
    <row r="40" spans="1:11" s="5" customFormat="1" ht="17.25" customHeight="1">
      <c r="A40" s="52" t="s">
        <v>38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11" s="5" customFormat="1" ht="25.5" customHeight="1">
      <c r="A41" s="18" t="s">
        <v>39</v>
      </c>
      <c r="B41" s="6" t="s">
        <v>13</v>
      </c>
      <c r="C41" s="7">
        <v>31.99</v>
      </c>
      <c r="D41" s="7">
        <f>C41</f>
        <v>31.99</v>
      </c>
      <c r="E41" s="7">
        <v>15.48</v>
      </c>
      <c r="F41" s="8">
        <f>D41*E41</f>
        <v>495.21</v>
      </c>
      <c r="G41" s="7">
        <v>32.37</v>
      </c>
      <c r="H41" s="7">
        <f>G41</f>
        <v>32.37</v>
      </c>
      <c r="I41" s="7">
        <f>E41</f>
        <v>15.48</v>
      </c>
      <c r="J41" s="8">
        <f>H41*I41</f>
        <v>501.09</v>
      </c>
      <c r="K41" s="9">
        <f>J41/F41*100</f>
        <v>101.187</v>
      </c>
    </row>
    <row r="42" spans="1:11" s="5" customFormat="1" ht="27" customHeight="1">
      <c r="A42" s="18" t="s">
        <v>40</v>
      </c>
      <c r="B42" s="6" t="s">
        <v>13</v>
      </c>
      <c r="C42" s="7">
        <v>30.19</v>
      </c>
      <c r="D42" s="7">
        <f>C42</f>
        <v>30.19</v>
      </c>
      <c r="E42" s="7">
        <v>5.61</v>
      </c>
      <c r="F42" s="8">
        <f>D42*E42</f>
        <v>169.37</v>
      </c>
      <c r="G42" s="7">
        <v>31.36</v>
      </c>
      <c r="H42" s="7">
        <f>G42</f>
        <v>31.36</v>
      </c>
      <c r="I42" s="7">
        <f>E42</f>
        <v>5.61</v>
      </c>
      <c r="J42" s="8">
        <f>H42*I42</f>
        <v>175.93</v>
      </c>
      <c r="K42" s="9">
        <f>J42/F42*100</f>
        <v>103.873</v>
      </c>
    </row>
    <row r="43" spans="1:11" s="5" customFormat="1" ht="23.25" customHeight="1">
      <c r="A43" s="18" t="s">
        <v>41</v>
      </c>
      <c r="B43" s="6" t="s">
        <v>13</v>
      </c>
      <c r="C43" s="7">
        <v>24.66</v>
      </c>
      <c r="D43" s="7">
        <f>C43</f>
        <v>24.66</v>
      </c>
      <c r="E43" s="7">
        <v>6.21</v>
      </c>
      <c r="F43" s="8">
        <f>D43*E43</f>
        <v>153.14</v>
      </c>
      <c r="G43" s="7">
        <v>25.62</v>
      </c>
      <c r="H43" s="7">
        <f>G43</f>
        <v>25.62</v>
      </c>
      <c r="I43" s="7">
        <f>E43</f>
        <v>6.21</v>
      </c>
      <c r="J43" s="8">
        <f>H43*I43</f>
        <v>159.1</v>
      </c>
      <c r="K43" s="9">
        <f>J43/F43*100</f>
        <v>103.892</v>
      </c>
    </row>
    <row r="44" spans="1:11" s="14" customFormat="1" ht="12">
      <c r="A44" s="16" t="s">
        <v>42</v>
      </c>
      <c r="B44" s="16"/>
      <c r="C44" s="15" t="s">
        <v>15</v>
      </c>
      <c r="D44" s="15" t="s">
        <v>15</v>
      </c>
      <c r="E44" s="15">
        <f>SUM(E41:E43)</f>
        <v>27.3</v>
      </c>
      <c r="F44" s="17">
        <f>SUM(F41:F43)</f>
        <v>817.72</v>
      </c>
      <c r="G44" s="15" t="s">
        <v>15</v>
      </c>
      <c r="H44" s="15" t="s">
        <v>15</v>
      </c>
      <c r="I44" s="15">
        <f>SUM(I41:I43)</f>
        <v>27.3</v>
      </c>
      <c r="J44" s="17">
        <f>SUM(J41:J43)</f>
        <v>836.12</v>
      </c>
      <c r="K44" s="13">
        <f>J44/F44*100</f>
        <v>102.25</v>
      </c>
    </row>
    <row r="45" spans="1:11" s="5" customFormat="1" ht="1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s="5" customFormat="1" ht="14.25" customHeight="1">
      <c r="A46" s="52" t="s">
        <v>43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11" s="5" customFormat="1" ht="24" customHeight="1">
      <c r="A47" s="18" t="s">
        <v>44</v>
      </c>
      <c r="B47" s="6" t="s">
        <v>13</v>
      </c>
      <c r="C47" s="7">
        <v>5279.54</v>
      </c>
      <c r="D47" s="7">
        <f>C47</f>
        <v>5279.54</v>
      </c>
      <c r="E47" s="7">
        <v>1.878</v>
      </c>
      <c r="F47" s="8">
        <f>D47*E47</f>
        <v>9914.98</v>
      </c>
      <c r="G47" s="7">
        <v>5385.13</v>
      </c>
      <c r="H47" s="7">
        <f>G47</f>
        <v>5385.13</v>
      </c>
      <c r="I47" s="7">
        <f>E47</f>
        <v>1.878</v>
      </c>
      <c r="J47" s="8">
        <f>H47*I47</f>
        <v>10113.27</v>
      </c>
      <c r="K47" s="9">
        <f>J47/F47*100</f>
        <v>102</v>
      </c>
    </row>
    <row r="48" spans="1:11" s="14" customFormat="1" ht="24" customHeight="1">
      <c r="A48" s="10" t="s">
        <v>45</v>
      </c>
      <c r="B48" s="10"/>
      <c r="C48" s="11" t="s">
        <v>15</v>
      </c>
      <c r="D48" s="11" t="s">
        <v>15</v>
      </c>
      <c r="E48" s="11">
        <f>SUM(E47:E47)</f>
        <v>1.878</v>
      </c>
      <c r="F48" s="12">
        <f>F47</f>
        <v>9914.98</v>
      </c>
      <c r="G48" s="11" t="s">
        <v>15</v>
      </c>
      <c r="H48" s="11" t="s">
        <v>15</v>
      </c>
      <c r="I48" s="11">
        <f>SUM(I47:I47)</f>
        <v>1.878</v>
      </c>
      <c r="J48" s="12">
        <f>J47</f>
        <v>10113.27</v>
      </c>
      <c r="K48" s="37">
        <f>J48/F48*100</f>
        <v>101.9999</v>
      </c>
    </row>
    <row r="49" spans="1:11" s="44" customFormat="1" ht="22.5" customHeight="1">
      <c r="A49" s="38" t="s">
        <v>46</v>
      </c>
      <c r="B49" s="39"/>
      <c r="C49" s="39"/>
      <c r="D49" s="39"/>
      <c r="E49" s="39"/>
      <c r="F49" s="40">
        <f>F13+F19+F24+F28+F32+F39+F44+F48</f>
        <v>20027.76</v>
      </c>
      <c r="G49" s="41"/>
      <c r="H49" s="41"/>
      <c r="I49" s="41"/>
      <c r="J49" s="42">
        <f>J13+J19+J24+J28+J32+J39+J44+J48</f>
        <v>20576.09</v>
      </c>
      <c r="K49" s="43">
        <f>J49/F49*100</f>
        <v>102.7378</v>
      </c>
    </row>
    <row r="50" spans="1:11" ht="12.75">
      <c r="A50" s="45"/>
      <c r="B50" s="45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53" t="s">
        <v>47</v>
      </c>
      <c r="B51" s="53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 t="s">
        <v>48</v>
      </c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sheetProtection selectLockedCells="1" selectUnlockedCells="1"/>
  <mergeCells count="21">
    <mergeCell ref="A40:K40"/>
    <mergeCell ref="A46:K46"/>
    <mergeCell ref="A51:B51"/>
    <mergeCell ref="A20:K20"/>
    <mergeCell ref="A25:K25"/>
    <mergeCell ref="A26:A27"/>
    <mergeCell ref="A29:K29"/>
    <mergeCell ref="A33:K33"/>
    <mergeCell ref="A35:A38"/>
    <mergeCell ref="A8:K8"/>
    <mergeCell ref="A9:A10"/>
    <mergeCell ref="A11:A12"/>
    <mergeCell ref="A14:K14"/>
    <mergeCell ref="A15:A16"/>
    <mergeCell ref="A17:A18"/>
    <mergeCell ref="A3:K3"/>
    <mergeCell ref="A5:A6"/>
    <mergeCell ref="B5:B6"/>
    <mergeCell ref="C5:F5"/>
    <mergeCell ref="G5:J5"/>
    <mergeCell ref="K5:K6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</cp:lastModifiedBy>
  <dcterms:modified xsi:type="dcterms:W3CDTF">2017-01-31T12:06:53Z</dcterms:modified>
  <cp:category/>
  <cp:version/>
  <cp:contentType/>
  <cp:contentStatus/>
</cp:coreProperties>
</file>